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7240" windowHeight="17100" activeTab="0"/>
  </bookViews>
  <sheets>
    <sheet name="Voorblad" sheetId="1" r:id="rId1"/>
    <sheet name="Blad1" sheetId="2" r:id="rId2"/>
    <sheet name="Blad2" sheetId="3" r:id="rId3"/>
  </sheets>
  <definedNames>
    <definedName name="_xlnm.Print_Area" localSheetId="1">'Blad1'!$A$5:$I$53</definedName>
    <definedName name="_xlnm.Print_Area" localSheetId="2">'Blad2'!$A$4:$J$124</definedName>
  </definedNames>
  <calcPr fullCalcOnLoad="1"/>
</workbook>
</file>

<file path=xl/sharedStrings.xml><?xml version="1.0" encoding="utf-8"?>
<sst xmlns="http://schemas.openxmlformats.org/spreadsheetml/2006/main" count="142" uniqueCount="78">
  <si>
    <t>VLOK</t>
  </si>
  <si>
    <t>Werkelijk</t>
  </si>
  <si>
    <t>BATEN</t>
  </si>
  <si>
    <t>Contributies</t>
  </si>
  <si>
    <t>PR-campagne</t>
  </si>
  <si>
    <t>Overige ontvangen gelden</t>
  </si>
  <si>
    <t>Totaal baten</t>
  </si>
  <si>
    <t>LASTEN</t>
  </si>
  <si>
    <t>Personeel</t>
  </si>
  <si>
    <t>Algemene zaken</t>
  </si>
  <si>
    <t>Huisvesting</t>
  </si>
  <si>
    <t>Bestuur</t>
  </si>
  <si>
    <t>Commissies en werkgroepen</t>
  </si>
  <si>
    <t>Externe gremia</t>
  </si>
  <si>
    <t>Bijeenkomsten</t>
  </si>
  <si>
    <t>Beroepsvoorlichting en publiciteit</t>
  </si>
  <si>
    <t>Opleidingen</t>
  </si>
  <si>
    <t>Vaktechniek</t>
  </si>
  <si>
    <t>Totaal lasten</t>
  </si>
  <si>
    <t>Contribities</t>
  </si>
  <si>
    <t>Inschrijfgelden</t>
  </si>
  <si>
    <t>TOTAAL BATEN</t>
  </si>
  <si>
    <t xml:space="preserve"> </t>
  </si>
  <si>
    <t>Extern sekretariaat</t>
  </si>
  <si>
    <t>Kantoorbenodigdheden</t>
  </si>
  <si>
    <t>Telefoon/fax/mail</t>
  </si>
  <si>
    <t>Porto</t>
  </si>
  <si>
    <t>Contributies/abonnementen</t>
  </si>
  <si>
    <t>Diverse algemene kosten</t>
  </si>
  <si>
    <t>Overige huisvestingskosten</t>
  </si>
  <si>
    <t>Vergoedingen bestuur</t>
  </si>
  <si>
    <t>Kosten vergaderingen</t>
  </si>
  <si>
    <t>Commissie van geschillen</t>
  </si>
  <si>
    <t>Werkgroepen</t>
  </si>
  <si>
    <t>Overleg ondernemersorganisaties</t>
  </si>
  <si>
    <t>Overleg overheidsorganisaties</t>
  </si>
  <si>
    <t>Algemene Ledenvergadering</t>
  </si>
  <si>
    <t>Abonnementen klusvisie</t>
  </si>
  <si>
    <t>Drukwerk</t>
  </si>
  <si>
    <t>Onderzoek</t>
  </si>
  <si>
    <t>TOTALE LASTEN</t>
  </si>
  <si>
    <t>RESULTAAT</t>
  </si>
  <si>
    <t>Begroting</t>
  </si>
  <si>
    <t>Salariskosten</t>
  </si>
  <si>
    <t>Cursussen/ projektbureau</t>
  </si>
  <si>
    <t>Huur/servicekosten kantoorruimte</t>
  </si>
  <si>
    <t>EURO</t>
  </si>
  <si>
    <t>Vereniging van Klussenbedrijven</t>
  </si>
  <si>
    <t>Externe ondersteuningen</t>
  </si>
  <si>
    <t>Bijdrage aan PZO</t>
  </si>
  <si>
    <t>Bijdrage in de sitekosten</t>
  </si>
  <si>
    <t>Afschrijving inventaris/computers</t>
  </si>
  <si>
    <t>Administratie</t>
  </si>
  <si>
    <t>Accountant</t>
  </si>
  <si>
    <t>CONCEPT</t>
  </si>
  <si>
    <t>Reservering Nakomingsgarantie</t>
  </si>
  <si>
    <t>Promotie artikelen en overige PR</t>
  </si>
  <si>
    <t>Opbrengsten kantoorruimte en doorbelasting</t>
  </si>
  <si>
    <t>Geschillen uitbetaald, afboeking</t>
  </si>
  <si>
    <t>Ledenwerfakties/projekten/beursen</t>
  </si>
  <si>
    <t>Helpdesk verzekeringen (incl. ongevallen)</t>
  </si>
  <si>
    <t>Bijdragen ledenwerving / beurzen</t>
  </si>
  <si>
    <t>V &amp; Z</t>
  </si>
  <si>
    <t>Redactiewerkzaamheden</t>
  </si>
  <si>
    <t>Vergoeding promotie</t>
  </si>
  <si>
    <t>Vergoeding beursorganisatie</t>
  </si>
  <si>
    <t>Vergoeding loonkosten/overige baten</t>
  </si>
  <si>
    <t>Rentelasten/baten</t>
  </si>
  <si>
    <t>Rentelasten</t>
  </si>
  <si>
    <t>Incassokosten</t>
  </si>
  <si>
    <t xml:space="preserve">   BEGROTING 2017</t>
  </si>
  <si>
    <t>2.Toelichting Staat van baten en lasten en Begroting 2017</t>
  </si>
  <si>
    <t>1.BATEN EN LASTEN  en BEGROTING 2017</t>
  </si>
  <si>
    <t>Ledenbijeenkomsten</t>
  </si>
  <si>
    <t>Regio-ondersteuning</t>
  </si>
  <si>
    <t>Leden  (2017: 950 leden Euro 320)</t>
  </si>
  <si>
    <t>Incassokosten/afboeking debiteuren</t>
  </si>
  <si>
    <t>28 november 2016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</si>
</sst>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\ mmmm\ yyyy"/>
  </numFmts>
  <fonts count="37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3"/>
      <color indexed="56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8"/>
  <sheetViews>
    <sheetView tabSelected="1" zoomScale="125" zoomScaleNormal="125" zoomScalePageLayoutView="0" workbookViewId="0" topLeftCell="A1">
      <selection activeCell="G5" sqref="G5"/>
    </sheetView>
  </sheetViews>
  <sheetFormatPr defaultColWidth="8.8515625" defaultRowHeight="12.75"/>
  <sheetData>
    <row r="4" spans="5:7" ht="12.75">
      <c r="E4" s="6"/>
      <c r="F4" s="9"/>
      <c r="G4" s="9" t="s">
        <v>77</v>
      </c>
    </row>
    <row r="5" ht="12.75">
      <c r="A5" t="s">
        <v>47</v>
      </c>
    </row>
    <row r="6" ht="12.75">
      <c r="A6" t="s">
        <v>0</v>
      </c>
    </row>
    <row r="8" ht="19.5">
      <c r="H8" s="21" t="s">
        <v>54</v>
      </c>
    </row>
    <row r="25" spans="3:4" ht="33">
      <c r="C25" s="19" t="s">
        <v>70</v>
      </c>
      <c r="D25" s="19"/>
    </row>
    <row r="27" ht="12.75">
      <c r="D27" t="s">
        <v>22</v>
      </c>
    </row>
    <row r="28" ht="12.75">
      <c r="D28" t="s">
        <v>22</v>
      </c>
    </row>
  </sheetData>
  <sheetProtection/>
  <printOptions/>
  <pageMargins left="0.75" right="0.75" top="1" bottom="1" header="0.5" footer="0.5"/>
  <pageSetup orientation="portrait" paperSize="9"/>
  <headerFooter alignWithMargins="0">
    <oddHeader>&amp;LVERTROUWELIJK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127"/>
  <sheetViews>
    <sheetView zoomScale="150" zoomScaleNormal="150" zoomScalePageLayoutView="0" workbookViewId="0" topLeftCell="A1">
      <selection activeCell="I5" sqref="I5"/>
    </sheetView>
  </sheetViews>
  <sheetFormatPr defaultColWidth="8.8515625" defaultRowHeight="12.75"/>
  <sheetData>
    <row r="5" spans="5:8" ht="12.75">
      <c r="E5" s="9"/>
      <c r="F5" s="9"/>
      <c r="G5" s="9"/>
      <c r="H5" s="9" t="s">
        <v>77</v>
      </c>
    </row>
    <row r="6" ht="12.75">
      <c r="A6" t="s">
        <v>47</v>
      </c>
    </row>
    <row r="7" ht="12.75">
      <c r="A7" t="s">
        <v>0</v>
      </c>
    </row>
    <row r="11" ht="12.75">
      <c r="H11" s="1" t="s">
        <v>54</v>
      </c>
    </row>
    <row r="12" ht="12.75">
      <c r="H12" s="1"/>
    </row>
    <row r="13" ht="12.75">
      <c r="A13" s="1" t="s">
        <v>72</v>
      </c>
    </row>
    <row r="17" spans="5:9" ht="12.75">
      <c r="E17" t="s">
        <v>1</v>
      </c>
      <c r="F17" t="s">
        <v>1</v>
      </c>
      <c r="G17" s="25" t="s">
        <v>1</v>
      </c>
      <c r="H17" t="s">
        <v>42</v>
      </c>
      <c r="I17" t="s">
        <v>42</v>
      </c>
    </row>
    <row r="19" spans="5:9" ht="12.75">
      <c r="E19" s="7">
        <v>2013</v>
      </c>
      <c r="F19" s="16">
        <v>2014</v>
      </c>
      <c r="G19" s="16">
        <v>2015</v>
      </c>
      <c r="H19" s="16">
        <v>2016</v>
      </c>
      <c r="I19" s="16">
        <v>2017</v>
      </c>
    </row>
    <row r="20" spans="5:9" ht="12.75">
      <c r="E20" s="20" t="s">
        <v>46</v>
      </c>
      <c r="F20" s="20" t="s">
        <v>46</v>
      </c>
      <c r="G20" s="20" t="s">
        <v>46</v>
      </c>
      <c r="H20" s="20" t="s">
        <v>46</v>
      </c>
      <c r="I20" s="20" t="s">
        <v>46</v>
      </c>
    </row>
    <row r="21" ht="12.75">
      <c r="A21" s="1" t="s">
        <v>2</v>
      </c>
    </row>
    <row r="23" spans="1:9" ht="12.75">
      <c r="A23" t="s">
        <v>3</v>
      </c>
      <c r="E23" s="2">
        <f>Blad2!E23</f>
        <v>384886</v>
      </c>
      <c r="F23" s="2">
        <f>Blad2!F23</f>
        <v>349785</v>
      </c>
      <c r="G23" s="2">
        <f>Blad2!G23</f>
        <v>284881</v>
      </c>
      <c r="H23" s="2">
        <f>Blad2!H23</f>
        <v>309000</v>
      </c>
      <c r="I23" s="2">
        <f>Blad2!I23</f>
        <v>305000</v>
      </c>
    </row>
    <row r="24" spans="5:8" ht="12.75">
      <c r="E24" s="2"/>
      <c r="F24" s="2"/>
      <c r="G24" s="2"/>
      <c r="H24" s="2"/>
    </row>
    <row r="25" spans="1:9" ht="12.75">
      <c r="A25" t="s">
        <v>4</v>
      </c>
      <c r="E25" s="2">
        <f>Blad2!E29</f>
        <v>21481</v>
      </c>
      <c r="F25" s="2">
        <f>Blad2!F29</f>
        <v>20813</v>
      </c>
      <c r="G25" s="2">
        <f>Blad2!G29</f>
        <v>32987</v>
      </c>
      <c r="H25" s="2">
        <f>Blad2!H29</f>
        <v>30000</v>
      </c>
      <c r="I25" s="2">
        <f>Blad2!I29</f>
        <v>20000</v>
      </c>
    </row>
    <row r="26" spans="5:8" ht="12.75">
      <c r="E26" s="2"/>
      <c r="F26" s="2"/>
      <c r="G26" s="2"/>
      <c r="H26" s="2"/>
    </row>
    <row r="27" spans="1:9" ht="12.75">
      <c r="A27" t="s">
        <v>5</v>
      </c>
      <c r="E27" s="2">
        <f>Blad2!E33</f>
        <v>15688</v>
      </c>
      <c r="F27" s="2">
        <f>Blad2!F33</f>
        <v>13068</v>
      </c>
      <c r="G27" s="2">
        <f>Blad2!G33</f>
        <v>13526</v>
      </c>
      <c r="H27" s="2">
        <f>Blad2!H33</f>
        <v>9000</v>
      </c>
      <c r="I27" s="2">
        <f>Blad2!I33</f>
        <v>4200</v>
      </c>
    </row>
    <row r="28" spans="5:9" ht="12.75">
      <c r="E28" s="2"/>
      <c r="F28" s="2"/>
      <c r="G28" s="2"/>
      <c r="H28" s="2"/>
      <c r="I28" s="22"/>
    </row>
    <row r="29" spans="1:9" ht="12.75">
      <c r="A29" t="s">
        <v>6</v>
      </c>
      <c r="E29" s="3">
        <f>SUM(E23:E28)</f>
        <v>422055</v>
      </c>
      <c r="F29" s="3">
        <f>SUM(F23:F28)</f>
        <v>383666</v>
      </c>
      <c r="G29" s="3">
        <f>SUM(G23:G28)</f>
        <v>331394</v>
      </c>
      <c r="H29" s="3">
        <f>SUM(H23:H28)</f>
        <v>348000</v>
      </c>
      <c r="I29" s="3">
        <f>SUM(I23:I28)</f>
        <v>329200</v>
      </c>
    </row>
    <row r="30" spans="5:8" ht="12.75">
      <c r="E30" s="2"/>
      <c r="F30" s="2"/>
      <c r="G30" s="2"/>
      <c r="H30" s="2"/>
    </row>
    <row r="31" spans="5:8" ht="12.75">
      <c r="E31" s="2"/>
      <c r="F31" s="2"/>
      <c r="G31" s="2"/>
      <c r="H31" s="2"/>
    </row>
    <row r="32" spans="1:8" ht="12.75">
      <c r="A32" s="1" t="s">
        <v>7</v>
      </c>
      <c r="E32" s="2"/>
      <c r="F32" s="2"/>
      <c r="G32" s="2"/>
      <c r="H32" s="2"/>
    </row>
    <row r="33" spans="1:8" ht="12.75">
      <c r="A33" s="1"/>
      <c r="E33" s="2"/>
      <c r="F33" s="2"/>
      <c r="G33" s="2"/>
      <c r="H33" s="2"/>
    </row>
    <row r="34" spans="1:9" ht="12.75">
      <c r="A34" t="s">
        <v>49</v>
      </c>
      <c r="E34" s="2">
        <v>4000</v>
      </c>
      <c r="F34" s="2">
        <v>12000</v>
      </c>
      <c r="G34" s="2">
        <v>19500</v>
      </c>
      <c r="H34" s="2">
        <v>0</v>
      </c>
      <c r="I34" s="2">
        <v>0</v>
      </c>
    </row>
    <row r="35" spans="1:9" ht="12.75">
      <c r="A35" t="s">
        <v>8</v>
      </c>
      <c r="E35" s="2">
        <f>Blad2!E48</f>
        <v>149486</v>
      </c>
      <c r="F35" s="2">
        <f>Blad2!F48</f>
        <v>103797</v>
      </c>
      <c r="G35" s="2">
        <f>Blad2!G48</f>
        <v>97651</v>
      </c>
      <c r="H35" s="2">
        <f>Blad2!H48</f>
        <v>95000</v>
      </c>
      <c r="I35" s="2">
        <f>Blad2!I48</f>
        <v>95000</v>
      </c>
    </row>
    <row r="36" spans="1:9" ht="12.75">
      <c r="A36" t="s">
        <v>9</v>
      </c>
      <c r="E36" s="2">
        <f>Blad2!E55</f>
        <v>15016</v>
      </c>
      <c r="F36" s="2">
        <f>Blad2!F55</f>
        <v>15327</v>
      </c>
      <c r="G36" s="2">
        <f>Blad2!G55</f>
        <v>14098</v>
      </c>
      <c r="H36" s="2">
        <f>Blad2!H55</f>
        <v>16000</v>
      </c>
      <c r="I36" s="2">
        <f>Blad2!I55</f>
        <v>14000</v>
      </c>
    </row>
    <row r="37" spans="1:9" ht="12.75">
      <c r="A37" t="s">
        <v>10</v>
      </c>
      <c r="E37" s="2">
        <f>Blad2!E60</f>
        <v>46847</v>
      </c>
      <c r="F37" s="2">
        <f>Blad2!F60</f>
        <v>51036</v>
      </c>
      <c r="G37" s="2">
        <f>Blad2!G60</f>
        <v>54735</v>
      </c>
      <c r="H37" s="2">
        <f>Blad2!H60</f>
        <v>41000</v>
      </c>
      <c r="I37" s="2">
        <f>Blad2!I60</f>
        <v>37500</v>
      </c>
    </row>
    <row r="38" spans="1:9" ht="12.75">
      <c r="A38" t="s">
        <v>11</v>
      </c>
      <c r="E38" s="2">
        <f>Blad2!E85</f>
        <v>25322</v>
      </c>
      <c r="F38" s="2">
        <f>Blad2!F85</f>
        <v>24562</v>
      </c>
      <c r="G38" s="2">
        <f>Blad2!G85</f>
        <v>33500</v>
      </c>
      <c r="H38" s="2">
        <f>Blad2!H85</f>
        <v>27000</v>
      </c>
      <c r="I38" s="2">
        <f>Blad2!I85</f>
        <v>27000</v>
      </c>
    </row>
    <row r="39" spans="1:9" ht="12.75">
      <c r="A39" t="s">
        <v>12</v>
      </c>
      <c r="E39" s="2">
        <f>Blad2!E91</f>
        <v>57860</v>
      </c>
      <c r="F39" s="2">
        <f>Blad2!F91</f>
        <v>30072</v>
      </c>
      <c r="G39" s="2">
        <f>Blad2!G91</f>
        <v>15976</v>
      </c>
      <c r="H39" s="2">
        <f>Blad2!H91</f>
        <v>52000</v>
      </c>
      <c r="I39" s="2">
        <f>Blad2!I91</f>
        <v>46300</v>
      </c>
    </row>
    <row r="40" spans="1:9" ht="12.75">
      <c r="A40" t="s">
        <v>13</v>
      </c>
      <c r="E40" s="2">
        <f>Blad2!E95</f>
        <v>0</v>
      </c>
      <c r="F40" s="2">
        <f>Blad2!F95</f>
        <v>2500</v>
      </c>
      <c r="G40" s="2">
        <f>Blad2!G95</f>
        <v>210</v>
      </c>
      <c r="H40" s="2">
        <f>Blad2!H95</f>
        <v>2500</v>
      </c>
      <c r="I40" s="2">
        <f>Blad2!I95</f>
        <v>0</v>
      </c>
    </row>
    <row r="41" spans="1:9" ht="12.75">
      <c r="A41" t="s">
        <v>14</v>
      </c>
      <c r="E41" s="2">
        <f>Blad2!E99</f>
        <v>0</v>
      </c>
      <c r="F41" s="2">
        <f>Blad2!F99</f>
        <v>865</v>
      </c>
      <c r="G41" s="2">
        <f>Blad2!G99</f>
        <v>984</v>
      </c>
      <c r="H41" s="2">
        <f>Blad2!H99</f>
        <v>1000</v>
      </c>
      <c r="I41" s="2">
        <f>Blad2!I99</f>
        <v>3500</v>
      </c>
    </row>
    <row r="42" spans="1:9" ht="12.75">
      <c r="A42" t="s">
        <v>15</v>
      </c>
      <c r="E42" s="2">
        <f>Blad2!E107</f>
        <v>82893</v>
      </c>
      <c r="F42" s="2">
        <f>Blad2!F107</f>
        <v>105616</v>
      </c>
      <c r="G42" s="2">
        <f>Blad2!G107</f>
        <v>61364</v>
      </c>
      <c r="H42" s="2">
        <f>Blad2!H107</f>
        <v>62600</v>
      </c>
      <c r="I42" s="2">
        <f>Blad2!I107</f>
        <v>69500</v>
      </c>
    </row>
    <row r="43" spans="1:9" ht="12.75">
      <c r="A43" t="s">
        <v>48</v>
      </c>
      <c r="E43" s="2">
        <f>Blad2!E112</f>
        <v>21452</v>
      </c>
      <c r="F43" s="2">
        <f>Blad2!F112</f>
        <v>26344</v>
      </c>
      <c r="G43" s="2">
        <f>Blad2!G112</f>
        <v>23603</v>
      </c>
      <c r="H43" s="2">
        <f>Blad2!H112</f>
        <v>20000</v>
      </c>
      <c r="I43" s="2">
        <f>Blad2!I112</f>
        <v>18800</v>
      </c>
    </row>
    <row r="44" spans="1:9" ht="12.75">
      <c r="A44" t="s">
        <v>16</v>
      </c>
      <c r="E44" s="2">
        <f>Blad2!E115</f>
        <v>7147</v>
      </c>
      <c r="F44" s="2">
        <f>Blad2!F115</f>
        <v>5636</v>
      </c>
      <c r="G44" s="2">
        <f>Blad2!G115</f>
        <v>4702</v>
      </c>
      <c r="H44" s="2">
        <f>Blad2!H115</f>
        <v>7000</v>
      </c>
      <c r="I44" s="2">
        <f>Blad2!I115</f>
        <v>1500</v>
      </c>
    </row>
    <row r="45" spans="1:9" ht="12.75">
      <c r="A45" t="s">
        <v>17</v>
      </c>
      <c r="E45" s="2">
        <f>Blad2!E118</f>
        <v>3000</v>
      </c>
      <c r="F45" s="2">
        <f>Blad2!F118</f>
        <v>0</v>
      </c>
      <c r="G45" s="2">
        <f>Blad2!G118</f>
        <v>0</v>
      </c>
      <c r="H45" s="2">
        <f>Blad2!H118</f>
        <v>2500</v>
      </c>
      <c r="I45" s="2">
        <f>Blad2!I118</f>
        <v>0</v>
      </c>
    </row>
    <row r="46" spans="1:9" ht="12.75">
      <c r="A46" t="s">
        <v>68</v>
      </c>
      <c r="E46" s="2">
        <f>Blad2!E120</f>
        <v>8335</v>
      </c>
      <c r="F46" s="2">
        <f>Blad2!F120</f>
        <v>9248</v>
      </c>
      <c r="G46" s="2">
        <f>Blad2!G120</f>
        <v>4758</v>
      </c>
      <c r="H46" s="2">
        <f>Blad2!H120</f>
        <v>5000</v>
      </c>
      <c r="I46" s="2">
        <f>Blad2!I120</f>
        <v>4000</v>
      </c>
    </row>
    <row r="47" spans="5:9" ht="12.75">
      <c r="E47" s="2"/>
      <c r="F47" s="2"/>
      <c r="G47" s="2"/>
      <c r="H47" s="2"/>
      <c r="I47" s="10"/>
    </row>
    <row r="48" spans="1:9" ht="12.75">
      <c r="A48" t="s">
        <v>18</v>
      </c>
      <c r="E48" s="3">
        <f>SUM(E34:E46)</f>
        <v>421358</v>
      </c>
      <c r="F48" s="3">
        <f>SUM(F34:F46)</f>
        <v>387003</v>
      </c>
      <c r="G48" s="3">
        <f>SUM(G34:G46)</f>
        <v>331081</v>
      </c>
      <c r="H48" s="3">
        <f>SUM(H34:H46)</f>
        <v>331600</v>
      </c>
      <c r="I48" s="3">
        <f>SUM(I34:I46)</f>
        <v>317100</v>
      </c>
    </row>
    <row r="49" spans="5:8" ht="12.75">
      <c r="E49" s="2"/>
      <c r="F49" s="2"/>
      <c r="G49" s="2"/>
      <c r="H49" s="2"/>
    </row>
    <row r="50" spans="5:8" ht="12.75">
      <c r="E50" s="2"/>
      <c r="F50" s="2"/>
      <c r="G50" s="2"/>
      <c r="H50" s="2"/>
    </row>
    <row r="51" spans="1:9" ht="12.75">
      <c r="A51" s="1" t="s">
        <v>41</v>
      </c>
      <c r="B51" s="1"/>
      <c r="C51" s="1"/>
      <c r="D51" s="1"/>
      <c r="E51" s="4">
        <f>E29-E48</f>
        <v>697</v>
      </c>
      <c r="F51" s="4">
        <f>F29-F48</f>
        <v>-3337</v>
      </c>
      <c r="G51" s="4">
        <f>G29-G48</f>
        <v>313</v>
      </c>
      <c r="H51" s="4">
        <f>H29-H48</f>
        <v>16400</v>
      </c>
      <c r="I51" s="4">
        <f>I29-I48</f>
        <v>12100</v>
      </c>
    </row>
    <row r="66" spans="1:7" ht="12.75">
      <c r="A66" s="10"/>
      <c r="B66" s="10"/>
      <c r="C66" s="10"/>
      <c r="D66" s="10"/>
      <c r="E66" s="11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  <row r="68" spans="1:7" ht="12.75">
      <c r="A68" s="10"/>
      <c r="B68" s="10"/>
      <c r="C68" s="10"/>
      <c r="D68" s="10"/>
      <c r="E68" s="10"/>
      <c r="F68" s="10"/>
      <c r="G68" s="10"/>
    </row>
    <row r="69" spans="1:7" ht="12.75">
      <c r="A69" s="10"/>
      <c r="B69" s="10"/>
      <c r="C69" s="10"/>
      <c r="D69" s="10"/>
      <c r="E69" s="10"/>
      <c r="F69" s="10"/>
      <c r="G69" s="10"/>
    </row>
    <row r="70" spans="1:7" ht="12.75">
      <c r="A70" s="12"/>
      <c r="B70" s="10"/>
      <c r="C70" s="10"/>
      <c r="D70" s="10"/>
      <c r="E70" s="10"/>
      <c r="F70" s="10"/>
      <c r="G70" s="10"/>
    </row>
    <row r="71" spans="1:7" ht="12.75">
      <c r="A71" s="10"/>
      <c r="B71" s="10"/>
      <c r="C71" s="10"/>
      <c r="D71" s="10"/>
      <c r="E71" s="10"/>
      <c r="F71" s="10"/>
      <c r="G71" s="10"/>
    </row>
    <row r="72" spans="1:7" ht="12.75">
      <c r="A72" s="10"/>
      <c r="B72" s="10"/>
      <c r="C72" s="10"/>
      <c r="D72" s="10"/>
      <c r="E72" s="10"/>
      <c r="F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2"/>
      <c r="B74" s="10"/>
      <c r="C74" s="10"/>
      <c r="D74" s="10"/>
      <c r="E74" s="10"/>
      <c r="F74" s="10"/>
      <c r="G74" s="10"/>
    </row>
    <row r="75" spans="1:7" ht="12.75">
      <c r="A75" s="13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5"/>
      <c r="F76" s="10"/>
      <c r="G76" s="10"/>
    </row>
    <row r="77" spans="1:7" ht="12.75">
      <c r="A77" s="10"/>
      <c r="B77" s="10"/>
      <c r="C77" s="10"/>
      <c r="D77" s="10"/>
      <c r="E77" s="5"/>
      <c r="F77" s="10"/>
      <c r="G77" s="10"/>
    </row>
    <row r="78" spans="1:7" ht="12.75">
      <c r="A78" s="10"/>
      <c r="B78" s="10"/>
      <c r="C78" s="10"/>
      <c r="D78" s="10"/>
      <c r="E78" s="5"/>
      <c r="F78" s="10"/>
      <c r="G78" s="10"/>
    </row>
    <row r="79" spans="1:7" ht="12.75">
      <c r="A79" s="10"/>
      <c r="B79" s="10"/>
      <c r="C79" s="10"/>
      <c r="D79" s="10"/>
      <c r="E79" s="5"/>
      <c r="F79" s="10"/>
      <c r="G79" s="10"/>
    </row>
    <row r="80" spans="1:7" ht="12.75">
      <c r="A80" s="10"/>
      <c r="B80" s="10"/>
      <c r="C80" s="10"/>
      <c r="D80" s="10"/>
      <c r="E80" s="5"/>
      <c r="F80" s="10"/>
      <c r="G80" s="10"/>
    </row>
    <row r="81" spans="1:7" ht="12.75">
      <c r="A81" s="13"/>
      <c r="B81" s="10"/>
      <c r="C81" s="10"/>
      <c r="D81" s="10"/>
      <c r="E81" s="5"/>
      <c r="F81" s="10"/>
      <c r="G81" s="10"/>
    </row>
    <row r="82" spans="1:7" ht="12.75">
      <c r="A82" s="14"/>
      <c r="B82" s="10"/>
      <c r="C82" s="10"/>
      <c r="D82" s="10"/>
      <c r="E82" s="5"/>
      <c r="F82" s="10"/>
      <c r="G82" s="10"/>
    </row>
    <row r="83" spans="1:7" ht="12.75">
      <c r="A83" s="10"/>
      <c r="B83" s="10"/>
      <c r="C83" s="10"/>
      <c r="D83" s="10"/>
      <c r="E83" s="5"/>
      <c r="F83" s="10"/>
      <c r="G83" s="10"/>
    </row>
    <row r="84" spans="1:7" ht="12.75">
      <c r="A84" s="10"/>
      <c r="B84" s="10"/>
      <c r="C84" s="10"/>
      <c r="D84" s="10"/>
      <c r="E84" s="5"/>
      <c r="F84" s="10"/>
      <c r="G84" s="10"/>
    </row>
    <row r="85" spans="1:7" ht="12.75">
      <c r="A85" s="10"/>
      <c r="B85" s="10"/>
      <c r="C85" s="10"/>
      <c r="D85" s="10"/>
      <c r="E85" s="5"/>
      <c r="F85" s="10"/>
      <c r="G85" s="10"/>
    </row>
    <row r="86" spans="1:7" ht="12.75">
      <c r="A86" s="10"/>
      <c r="B86" s="10"/>
      <c r="C86" s="10"/>
      <c r="D86" s="10"/>
      <c r="E86" s="5"/>
      <c r="F86" s="10"/>
      <c r="G86" s="10"/>
    </row>
    <row r="87" spans="1:7" ht="12.75">
      <c r="A87" s="10"/>
      <c r="B87" s="10"/>
      <c r="C87" s="10"/>
      <c r="D87" s="10"/>
      <c r="E87" s="5"/>
      <c r="F87" s="10"/>
      <c r="G87" s="10"/>
    </row>
    <row r="88" spans="1:7" ht="12.75">
      <c r="A88" s="10"/>
      <c r="B88" s="10"/>
      <c r="C88" s="10"/>
      <c r="D88" s="10"/>
      <c r="E88" s="5"/>
      <c r="F88" s="10"/>
      <c r="G88" s="10"/>
    </row>
    <row r="89" spans="1:7" ht="12.75">
      <c r="A89" s="10"/>
      <c r="B89" s="10"/>
      <c r="C89" s="10"/>
      <c r="D89" s="10"/>
      <c r="E89" s="5"/>
      <c r="F89" s="10"/>
      <c r="G89" s="10"/>
    </row>
    <row r="90" spans="1:7" ht="12.75">
      <c r="A90" s="10"/>
      <c r="B90" s="10"/>
      <c r="C90" s="10"/>
      <c r="D90" s="10"/>
      <c r="E90" s="5"/>
      <c r="F90" s="10"/>
      <c r="G90" s="10"/>
    </row>
    <row r="91" spans="1:7" ht="12.75">
      <c r="A91" s="10"/>
      <c r="B91" s="10"/>
      <c r="C91" s="10"/>
      <c r="D91" s="10"/>
      <c r="E91" s="5"/>
      <c r="F91" s="10"/>
      <c r="G91" s="10"/>
    </row>
    <row r="92" spans="1:7" ht="12.75">
      <c r="A92" s="12"/>
      <c r="B92" s="10"/>
      <c r="C92" s="10"/>
      <c r="D92" s="10"/>
      <c r="E92" s="5"/>
      <c r="F92" s="10"/>
      <c r="G92" s="10"/>
    </row>
    <row r="93" spans="1:7" ht="12.75">
      <c r="A93" s="13"/>
      <c r="B93" s="10"/>
      <c r="C93" s="10"/>
      <c r="D93" s="10"/>
      <c r="E93" s="5"/>
      <c r="F93" s="10"/>
      <c r="G93" s="10"/>
    </row>
    <row r="94" spans="1:7" ht="12.75">
      <c r="A94" s="10"/>
      <c r="B94" s="10"/>
      <c r="C94" s="10"/>
      <c r="D94" s="10"/>
      <c r="E94" s="5"/>
      <c r="F94" s="10"/>
      <c r="G94" s="10"/>
    </row>
    <row r="95" spans="1:7" ht="12.75">
      <c r="A95" s="10"/>
      <c r="B95" s="10"/>
      <c r="C95" s="10"/>
      <c r="D95" s="10"/>
      <c r="E95" s="5"/>
      <c r="F95" s="10"/>
      <c r="G95" s="10"/>
    </row>
    <row r="96" spans="1:7" ht="12.75">
      <c r="A96" s="10"/>
      <c r="B96" s="10"/>
      <c r="C96" s="10"/>
      <c r="D96" s="10"/>
      <c r="E96" s="5"/>
      <c r="F96" s="10"/>
      <c r="G96" s="10"/>
    </row>
    <row r="97" spans="1:7" ht="12.75">
      <c r="A97" s="10"/>
      <c r="B97" s="10"/>
      <c r="C97" s="10"/>
      <c r="D97" s="10"/>
      <c r="E97" s="5"/>
      <c r="F97" s="10"/>
      <c r="G97" s="10"/>
    </row>
    <row r="98" spans="1:7" ht="12.75">
      <c r="A98" s="10"/>
      <c r="B98" s="10"/>
      <c r="C98" s="10"/>
      <c r="D98" s="10"/>
      <c r="E98" s="5"/>
      <c r="F98" s="10"/>
      <c r="G98" s="10"/>
    </row>
    <row r="99" spans="1:7" ht="12.75">
      <c r="A99" s="13"/>
      <c r="B99" s="10"/>
      <c r="C99" s="10"/>
      <c r="D99" s="10"/>
      <c r="E99" s="5"/>
      <c r="F99" s="10"/>
      <c r="G99" s="10"/>
    </row>
    <row r="100" spans="1:7" ht="12.75">
      <c r="A100" s="10"/>
      <c r="B100" s="10"/>
      <c r="C100" s="10"/>
      <c r="D100" s="10"/>
      <c r="E100" s="5"/>
      <c r="F100" s="10"/>
      <c r="G100" s="10"/>
    </row>
    <row r="101" spans="1:7" ht="12.75">
      <c r="A101" s="10"/>
      <c r="B101" s="10"/>
      <c r="C101" s="10"/>
      <c r="D101" s="10"/>
      <c r="E101" s="5"/>
      <c r="F101" s="10"/>
      <c r="G101" s="10"/>
    </row>
    <row r="102" spans="1:7" ht="12.75">
      <c r="A102" s="10"/>
      <c r="B102" s="10"/>
      <c r="C102" s="10"/>
      <c r="D102" s="10"/>
      <c r="E102" s="5"/>
      <c r="F102" s="10"/>
      <c r="G102" s="10"/>
    </row>
    <row r="103" spans="1:7" ht="12.75">
      <c r="A103" s="10"/>
      <c r="B103" s="10"/>
      <c r="C103" s="10"/>
      <c r="D103" s="10"/>
      <c r="E103" s="5"/>
      <c r="F103" s="10"/>
      <c r="G103" s="10"/>
    </row>
    <row r="104" spans="1:7" ht="12.75">
      <c r="A104" s="10"/>
      <c r="B104" s="10"/>
      <c r="C104" s="10"/>
      <c r="D104" s="10"/>
      <c r="E104" s="5"/>
      <c r="F104" s="10"/>
      <c r="G104" s="10"/>
    </row>
    <row r="105" spans="1:7" ht="12.75">
      <c r="A105" s="10"/>
      <c r="B105" s="10"/>
      <c r="C105" s="10"/>
      <c r="D105" s="10"/>
      <c r="E105" s="5"/>
      <c r="F105" s="10"/>
      <c r="G105" s="10"/>
    </row>
    <row r="106" spans="1:7" ht="12.75">
      <c r="A106" s="12"/>
      <c r="B106" s="10"/>
      <c r="C106" s="10"/>
      <c r="D106" s="10"/>
      <c r="E106" s="15"/>
      <c r="F106" s="10"/>
      <c r="G106" s="10"/>
    </row>
    <row r="107" spans="1:7" ht="12.75">
      <c r="A107" s="10"/>
      <c r="B107" s="10"/>
      <c r="C107" s="10"/>
      <c r="D107" s="10"/>
      <c r="E107" s="10"/>
      <c r="F107" s="10"/>
      <c r="G107" s="10"/>
    </row>
    <row r="108" spans="1:7" ht="12.75">
      <c r="A108" s="10"/>
      <c r="B108" s="10"/>
      <c r="C108" s="10"/>
      <c r="D108" s="10"/>
      <c r="E108" s="10"/>
      <c r="F108" s="10"/>
      <c r="G108" s="10"/>
    </row>
    <row r="109" spans="1:7" ht="12.75">
      <c r="A109" s="10"/>
      <c r="B109" s="10"/>
      <c r="C109" s="10"/>
      <c r="D109" s="10"/>
      <c r="E109" s="10"/>
      <c r="F109" s="10"/>
      <c r="G109" s="10"/>
    </row>
    <row r="110" spans="1:7" ht="12.75">
      <c r="A110" s="10"/>
      <c r="B110" s="10"/>
      <c r="C110" s="10"/>
      <c r="D110" s="10"/>
      <c r="E110" s="10"/>
      <c r="F110" s="10"/>
      <c r="G110" s="10"/>
    </row>
    <row r="111" spans="1:7" ht="12.75">
      <c r="A111" s="10"/>
      <c r="B111" s="10"/>
      <c r="C111" s="10"/>
      <c r="D111" s="10"/>
      <c r="E111" s="10"/>
      <c r="F111" s="10"/>
      <c r="G111" s="10"/>
    </row>
    <row r="112" spans="1:7" ht="12.75">
      <c r="A112" s="10"/>
      <c r="B112" s="10"/>
      <c r="C112" s="10"/>
      <c r="D112" s="10"/>
      <c r="E112" s="10"/>
      <c r="F112" s="10"/>
      <c r="G112" s="10"/>
    </row>
    <row r="113" spans="1:7" ht="12.75">
      <c r="A113" s="10"/>
      <c r="B113" s="10"/>
      <c r="C113" s="10"/>
      <c r="D113" s="10"/>
      <c r="E113" s="10"/>
      <c r="F113" s="10"/>
      <c r="G113" s="10"/>
    </row>
    <row r="114" spans="1:7" ht="12.75">
      <c r="A114" s="10"/>
      <c r="B114" s="10"/>
      <c r="C114" s="10"/>
      <c r="D114" s="10"/>
      <c r="E114" s="10"/>
      <c r="F114" s="10"/>
      <c r="G114" s="10"/>
    </row>
    <row r="115" spans="1:7" ht="12.75">
      <c r="A115" s="10"/>
      <c r="B115" s="10"/>
      <c r="C115" s="10"/>
      <c r="D115" s="10"/>
      <c r="E115" s="10"/>
      <c r="F115" s="10"/>
      <c r="G115" s="10"/>
    </row>
    <row r="116" spans="1:7" ht="12.75">
      <c r="A116" s="10"/>
      <c r="B116" s="10"/>
      <c r="C116" s="10"/>
      <c r="D116" s="10"/>
      <c r="E116" s="10"/>
      <c r="F116" s="10"/>
      <c r="G116" s="10"/>
    </row>
    <row r="117" spans="1:7" ht="12.75">
      <c r="A117" s="10"/>
      <c r="B117" s="10"/>
      <c r="C117" s="10"/>
      <c r="D117" s="10"/>
      <c r="E117" s="10"/>
      <c r="F117" s="10"/>
      <c r="G117" s="10"/>
    </row>
    <row r="118" spans="1:7" ht="12.75">
      <c r="A118" s="10"/>
      <c r="B118" s="10"/>
      <c r="C118" s="10"/>
      <c r="D118" s="10"/>
      <c r="E118" s="10"/>
      <c r="F118" s="10"/>
      <c r="G118" s="10"/>
    </row>
    <row r="119" spans="1:7" ht="12.75">
      <c r="A119" s="10"/>
      <c r="B119" s="10"/>
      <c r="C119" s="10"/>
      <c r="D119" s="10"/>
      <c r="E119" s="10"/>
      <c r="F119" s="10"/>
      <c r="G119" s="10"/>
    </row>
    <row r="120" spans="1:7" ht="12.75">
      <c r="A120" s="10"/>
      <c r="B120" s="10"/>
      <c r="C120" s="10"/>
      <c r="D120" s="10"/>
      <c r="E120" s="10"/>
      <c r="F120" s="10"/>
      <c r="G120" s="10"/>
    </row>
    <row r="121" spans="1:7" ht="12.75">
      <c r="A121" s="10"/>
      <c r="B121" s="10"/>
      <c r="C121" s="10"/>
      <c r="D121" s="10"/>
      <c r="E121" s="10"/>
      <c r="F121" s="10"/>
      <c r="G121" s="10"/>
    </row>
    <row r="122" spans="1:7" ht="12.75">
      <c r="A122" s="10"/>
      <c r="B122" s="10"/>
      <c r="C122" s="10"/>
      <c r="D122" s="10"/>
      <c r="E122" s="10"/>
      <c r="F122" s="10"/>
      <c r="G122" s="10"/>
    </row>
    <row r="123" spans="1:7" ht="12.75">
      <c r="A123" s="10"/>
      <c r="B123" s="10"/>
      <c r="C123" s="10"/>
      <c r="D123" s="10"/>
      <c r="E123" s="10"/>
      <c r="F123" s="10"/>
      <c r="G123" s="10"/>
    </row>
    <row r="124" spans="1:7" ht="12.75">
      <c r="A124" s="10"/>
      <c r="B124" s="10"/>
      <c r="C124" s="10"/>
      <c r="D124" s="10"/>
      <c r="E124" s="10"/>
      <c r="F124" s="10"/>
      <c r="G124" s="10"/>
    </row>
    <row r="125" spans="1:7" ht="12.75">
      <c r="A125" s="10"/>
      <c r="B125" s="10"/>
      <c r="C125" s="10"/>
      <c r="D125" s="10"/>
      <c r="E125" s="10"/>
      <c r="F125" s="10"/>
      <c r="G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12.75">
      <c r="A127" s="10"/>
      <c r="B127" s="10"/>
      <c r="C127" s="10"/>
      <c r="D127" s="10"/>
      <c r="E127" s="10"/>
      <c r="F127" s="10"/>
      <c r="G127" s="10"/>
    </row>
  </sheetData>
  <sheetProtection/>
  <printOptions/>
  <pageMargins left="0.7900000000000001" right="0.7900000000000001" top="0.98" bottom="0.98" header="0.51" footer="0.51"/>
  <pageSetup horizontalDpi="300" verticalDpi="300" orientation="portrait" paperSize="9"/>
  <headerFooter alignWithMargins="0">
    <oddHeader>&amp;LVERTROUWELIJK&amp;C&amp;"Arial,Vet"
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22"/>
  <sheetViews>
    <sheetView zoomScale="150" zoomScaleNormal="150" zoomScalePageLayoutView="0" workbookViewId="0" topLeftCell="A2">
      <selection activeCell="I4" sqref="I4"/>
    </sheetView>
  </sheetViews>
  <sheetFormatPr defaultColWidth="8.8515625" defaultRowHeight="12.75"/>
  <cols>
    <col min="1" max="4" width="8.8515625" style="0" customWidth="1"/>
    <col min="5" max="5" width="10.421875" style="0" bestFit="1" customWidth="1"/>
    <col min="6" max="6" width="8.8515625" style="0" customWidth="1"/>
    <col min="7" max="7" width="10.140625" style="0" bestFit="1" customWidth="1"/>
  </cols>
  <sheetData>
    <row r="4" spans="5:8" ht="12.75">
      <c r="E4" s="9"/>
      <c r="F4" s="9"/>
      <c r="G4" s="9"/>
      <c r="H4" s="9" t="s">
        <v>77</v>
      </c>
    </row>
    <row r="5" ht="12.75">
      <c r="A5" t="s">
        <v>47</v>
      </c>
    </row>
    <row r="6" spans="1:8" ht="12.75">
      <c r="A6" t="s">
        <v>0</v>
      </c>
      <c r="H6" s="1" t="s">
        <v>54</v>
      </c>
    </row>
    <row r="7" ht="12.75">
      <c r="H7" s="1"/>
    </row>
    <row r="8" ht="12.75">
      <c r="H8" s="1"/>
    </row>
    <row r="9" ht="12.75">
      <c r="H9" s="1"/>
    </row>
    <row r="10" ht="12.75">
      <c r="A10" s="1" t="s">
        <v>71</v>
      </c>
    </row>
    <row r="11" ht="12.75">
      <c r="A11" s="1"/>
    </row>
    <row r="13" spans="5:9" ht="12.75">
      <c r="E13" t="s">
        <v>1</v>
      </c>
      <c r="F13" t="s">
        <v>1</v>
      </c>
      <c r="G13" t="s">
        <v>1</v>
      </c>
      <c r="H13" t="s">
        <v>42</v>
      </c>
      <c r="I13" t="s">
        <v>42</v>
      </c>
    </row>
    <row r="15" spans="5:9" ht="12.75">
      <c r="E15" s="7">
        <v>2013</v>
      </c>
      <c r="F15" s="7">
        <v>2014</v>
      </c>
      <c r="G15" s="7">
        <v>2015</v>
      </c>
      <c r="H15" s="7">
        <v>2016</v>
      </c>
      <c r="I15" s="7">
        <v>2017</v>
      </c>
    </row>
    <row r="16" spans="5:9" ht="12.75">
      <c r="E16" s="20" t="s">
        <v>46</v>
      </c>
      <c r="F16" s="20" t="s">
        <v>46</v>
      </c>
      <c r="G16" s="20" t="s">
        <v>46</v>
      </c>
      <c r="H16" s="20" t="s">
        <v>46</v>
      </c>
      <c r="I16" s="20" t="s">
        <v>46</v>
      </c>
    </row>
    <row r="17" spans="1:5" ht="12.75">
      <c r="A17" s="1" t="s">
        <v>2</v>
      </c>
      <c r="E17" s="2"/>
    </row>
    <row r="18" spans="1:5" ht="12.75">
      <c r="A18" s="1" t="s">
        <v>19</v>
      </c>
      <c r="E18" s="2"/>
    </row>
    <row r="19" spans="1:9" ht="12.75">
      <c r="A19" t="s">
        <v>75</v>
      </c>
      <c r="E19" s="2">
        <v>367615</v>
      </c>
      <c r="F19" s="2">
        <v>354263</v>
      </c>
      <c r="G19" s="2">
        <v>281977</v>
      </c>
      <c r="H19" s="2">
        <f>950*320</f>
        <v>304000</v>
      </c>
      <c r="I19" s="2">
        <f>950*320</f>
        <v>304000</v>
      </c>
    </row>
    <row r="20" spans="1:9" ht="12.75">
      <c r="A20" t="s">
        <v>60</v>
      </c>
      <c r="E20" s="2">
        <v>7796</v>
      </c>
      <c r="F20" s="2">
        <v>-7503</v>
      </c>
      <c r="G20" s="2">
        <v>1004</v>
      </c>
      <c r="H20" s="2">
        <v>0</v>
      </c>
      <c r="I20" s="2">
        <v>0</v>
      </c>
    </row>
    <row r="21" spans="1:9" ht="12.75">
      <c r="A21" t="s">
        <v>20</v>
      </c>
      <c r="E21" s="2">
        <v>5725</v>
      </c>
      <c r="F21" s="2">
        <v>3025</v>
      </c>
      <c r="G21" s="2">
        <v>1900</v>
      </c>
      <c r="H21" s="2">
        <v>5000</v>
      </c>
      <c r="I21" s="2">
        <v>1000</v>
      </c>
    </row>
    <row r="22" spans="1:9" ht="12.75">
      <c r="A22" t="s">
        <v>76</v>
      </c>
      <c r="E22" s="2">
        <v>3750</v>
      </c>
      <c r="F22" s="18">
        <v>0</v>
      </c>
      <c r="G22" s="18">
        <v>0</v>
      </c>
      <c r="H22" s="18">
        <v>0</v>
      </c>
      <c r="I22" s="18">
        <v>0</v>
      </c>
    </row>
    <row r="23" spans="5:9" ht="12.75">
      <c r="E23" s="3">
        <f>SUM(E19:E22)</f>
        <v>384886</v>
      </c>
      <c r="F23" s="3">
        <f>SUM(F19:F22)</f>
        <v>349785</v>
      </c>
      <c r="G23" s="3">
        <f>SUM(G19:G22)</f>
        <v>284881</v>
      </c>
      <c r="H23" s="3">
        <f>SUM(H19:H22)</f>
        <v>309000</v>
      </c>
      <c r="I23" s="3">
        <f>SUM(I19:I22)</f>
        <v>305000</v>
      </c>
    </row>
    <row r="24" spans="1:5" ht="12.75">
      <c r="A24" s="1" t="s">
        <v>4</v>
      </c>
      <c r="E24" s="2"/>
    </row>
    <row r="25" spans="1:9" ht="12.75">
      <c r="A25" t="s">
        <v>64</v>
      </c>
      <c r="E25" s="2">
        <v>5931</v>
      </c>
      <c r="F25" s="23">
        <v>0</v>
      </c>
      <c r="G25" s="23">
        <v>0</v>
      </c>
      <c r="H25" s="23">
        <v>10000</v>
      </c>
      <c r="I25" s="23">
        <v>10000</v>
      </c>
    </row>
    <row r="26" spans="1:9" ht="12.75">
      <c r="A26" t="s">
        <v>65</v>
      </c>
      <c r="E26" s="2">
        <v>2050</v>
      </c>
      <c r="F26" s="2">
        <v>0</v>
      </c>
      <c r="G26" s="2">
        <v>0</v>
      </c>
      <c r="H26" s="2">
        <v>0</v>
      </c>
      <c r="I26" s="2">
        <v>0</v>
      </c>
    </row>
    <row r="27" spans="1:9" ht="12.75">
      <c r="A27" t="s">
        <v>61</v>
      </c>
      <c r="E27" s="2">
        <v>7500</v>
      </c>
      <c r="F27" s="2">
        <v>7813</v>
      </c>
      <c r="G27" s="2">
        <v>22987</v>
      </c>
      <c r="H27" s="2">
        <v>5000</v>
      </c>
      <c r="I27" s="2">
        <v>0</v>
      </c>
    </row>
    <row r="28" spans="1:9" ht="12.75">
      <c r="A28" t="s">
        <v>62</v>
      </c>
      <c r="E28" s="2">
        <v>6000</v>
      </c>
      <c r="F28" s="18">
        <v>13000</v>
      </c>
      <c r="G28" s="18">
        <v>10000</v>
      </c>
      <c r="H28" s="18">
        <v>15000</v>
      </c>
      <c r="I28" s="18">
        <v>10000</v>
      </c>
    </row>
    <row r="29" spans="5:9" ht="12.75">
      <c r="E29" s="3">
        <f>SUM(E25:E28)</f>
        <v>21481</v>
      </c>
      <c r="F29" s="3">
        <f>SUM(F25:F28)</f>
        <v>20813</v>
      </c>
      <c r="G29" s="3">
        <f>SUM(G25:G28)</f>
        <v>32987</v>
      </c>
      <c r="H29" s="3">
        <f>SUM(H25:H28)</f>
        <v>30000</v>
      </c>
      <c r="I29" s="3">
        <f>SUM(I25:I28)</f>
        <v>20000</v>
      </c>
    </row>
    <row r="30" spans="1:5" ht="12.75">
      <c r="A30" s="1" t="s">
        <v>5</v>
      </c>
      <c r="E30" s="2"/>
    </row>
    <row r="31" spans="1:9" ht="12.75">
      <c r="A31" t="s">
        <v>66</v>
      </c>
      <c r="E31" s="2">
        <v>5808</v>
      </c>
      <c r="F31" s="23">
        <v>0</v>
      </c>
      <c r="G31" s="23">
        <v>0</v>
      </c>
      <c r="H31" s="23">
        <v>0</v>
      </c>
      <c r="I31" s="23">
        <v>0</v>
      </c>
    </row>
    <row r="32" spans="1:9" ht="12.75">
      <c r="A32" t="s">
        <v>57</v>
      </c>
      <c r="E32" s="2">
        <v>9880</v>
      </c>
      <c r="F32" s="18">
        <v>13068</v>
      </c>
      <c r="G32" s="18">
        <v>13526</v>
      </c>
      <c r="H32" s="18">
        <v>9000</v>
      </c>
      <c r="I32" s="18">
        <v>4200</v>
      </c>
    </row>
    <row r="33" spans="5:9" ht="12.75">
      <c r="E33" s="3">
        <f>SUM(E31:E32)</f>
        <v>15688</v>
      </c>
      <c r="F33" s="3">
        <f>SUM(F31:F32)</f>
        <v>13068</v>
      </c>
      <c r="G33" s="3">
        <f>SUM(G31:G32)</f>
        <v>13526</v>
      </c>
      <c r="H33" s="3">
        <f>SUM(H31:H32)</f>
        <v>9000</v>
      </c>
      <c r="I33" s="3">
        <f>SUM(I31:I32)</f>
        <v>4200</v>
      </c>
    </row>
    <row r="34" ht="12.75">
      <c r="E34" s="5"/>
    </row>
    <row r="35" spans="1:9" ht="12.75">
      <c r="A35" s="1" t="s">
        <v>21</v>
      </c>
      <c r="B35" s="1"/>
      <c r="C35" s="1"/>
      <c r="D35" s="1"/>
      <c r="E35" s="4">
        <f>E23+E29+E33</f>
        <v>422055</v>
      </c>
      <c r="F35" s="4">
        <f>F23+F29+F33</f>
        <v>383666</v>
      </c>
      <c r="G35" s="4">
        <f>G23+G29+G33</f>
        <v>331394</v>
      </c>
      <c r="H35" s="4">
        <f>H23+H29+H33</f>
        <v>348000</v>
      </c>
      <c r="I35" s="4">
        <f>I23+I29+I33</f>
        <v>329200</v>
      </c>
    </row>
    <row r="36" spans="5:9" ht="12.75">
      <c r="E36" s="2"/>
      <c r="F36" s="2"/>
      <c r="G36" s="2"/>
      <c r="H36" s="2"/>
      <c r="I36" s="2"/>
    </row>
    <row r="37" spans="5:9" ht="12.75">
      <c r="E37" s="2"/>
      <c r="F37" s="2"/>
      <c r="G37" s="2"/>
      <c r="H37" s="2"/>
      <c r="I37" s="2"/>
    </row>
    <row r="38" spans="5:9" ht="12.75">
      <c r="E38" s="2"/>
      <c r="F38" s="2"/>
      <c r="G38" s="2"/>
      <c r="H38" s="2"/>
      <c r="I38" s="2"/>
    </row>
    <row r="39" spans="5:9" ht="12.75">
      <c r="E39" s="2"/>
      <c r="F39" s="2"/>
      <c r="G39" s="2"/>
      <c r="H39" s="2"/>
      <c r="I39" s="2"/>
    </row>
    <row r="40" spans="5:9" ht="12.75">
      <c r="E40" t="s">
        <v>1</v>
      </c>
      <c r="F40" t="s">
        <v>1</v>
      </c>
      <c r="G40" t="s">
        <v>1</v>
      </c>
      <c r="H40" t="s">
        <v>42</v>
      </c>
      <c r="I40" t="s">
        <v>42</v>
      </c>
    </row>
    <row r="42" spans="5:9" ht="12.75">
      <c r="E42" s="7">
        <v>2013</v>
      </c>
      <c r="F42" s="7">
        <v>2014</v>
      </c>
      <c r="G42" s="7">
        <v>2015</v>
      </c>
      <c r="H42" s="7">
        <v>2016</v>
      </c>
      <c r="I42" s="7">
        <v>2017</v>
      </c>
    </row>
    <row r="43" spans="1:9" ht="12.75">
      <c r="A43" s="1" t="s">
        <v>7</v>
      </c>
      <c r="E43" s="20" t="s">
        <v>46</v>
      </c>
      <c r="F43" s="20" t="s">
        <v>46</v>
      </c>
      <c r="G43" s="20" t="s">
        <v>46</v>
      </c>
      <c r="H43" s="20" t="s">
        <v>46</v>
      </c>
      <c r="I43" s="20" t="s">
        <v>46</v>
      </c>
    </row>
    <row r="44" ht="12.75">
      <c r="A44" t="s">
        <v>22</v>
      </c>
    </row>
    <row r="45" ht="12.75">
      <c r="A45" s="1" t="s">
        <v>8</v>
      </c>
    </row>
    <row r="46" spans="1:9" ht="12.75">
      <c r="A46" t="s">
        <v>23</v>
      </c>
      <c r="E46" s="2">
        <v>55413</v>
      </c>
      <c r="F46" s="2">
        <v>61315</v>
      </c>
      <c r="G46" s="2">
        <v>60500</v>
      </c>
      <c r="H46" s="2">
        <f>36000+24000</f>
        <v>60000</v>
      </c>
      <c r="I46" s="2">
        <v>60000</v>
      </c>
    </row>
    <row r="47" spans="1:9" ht="12.75">
      <c r="A47" t="s">
        <v>43</v>
      </c>
      <c r="E47" s="2">
        <v>94073</v>
      </c>
      <c r="F47" s="18">
        <v>42482</v>
      </c>
      <c r="G47" s="18">
        <v>37151</v>
      </c>
      <c r="H47" s="18">
        <v>35000</v>
      </c>
      <c r="I47" s="18">
        <v>35000</v>
      </c>
    </row>
    <row r="48" spans="5:9" ht="12.75">
      <c r="E48" s="3">
        <f>SUM(E46:E47)</f>
        <v>149486</v>
      </c>
      <c r="F48" s="3">
        <f>SUM(F46:F47)</f>
        <v>103797</v>
      </c>
      <c r="G48" s="3">
        <f>SUM(G46:G47)</f>
        <v>97651</v>
      </c>
      <c r="H48" s="3">
        <f>SUM(H46:H47)</f>
        <v>95000</v>
      </c>
      <c r="I48" s="3">
        <f>SUM(I46:I47)</f>
        <v>95000</v>
      </c>
    </row>
    <row r="49" spans="1:5" ht="12.75">
      <c r="A49" s="1" t="s">
        <v>9</v>
      </c>
      <c r="E49" s="2"/>
    </row>
    <row r="50" spans="1:9" ht="12.75">
      <c r="A50" t="s">
        <v>24</v>
      </c>
      <c r="E50" s="2">
        <v>4327</v>
      </c>
      <c r="F50" s="2">
        <v>3860</v>
      </c>
      <c r="G50" s="2">
        <v>3753</v>
      </c>
      <c r="H50" s="2">
        <v>5000</v>
      </c>
      <c r="I50" s="2">
        <v>5000</v>
      </c>
    </row>
    <row r="51" spans="1:9" ht="12.75">
      <c r="A51" t="s">
        <v>25</v>
      </c>
      <c r="E51" s="2">
        <v>5059</v>
      </c>
      <c r="F51" s="2">
        <v>5632</v>
      </c>
      <c r="G51" s="2">
        <v>4299</v>
      </c>
      <c r="H51" s="2">
        <v>4000</v>
      </c>
      <c r="I51" s="2">
        <v>2500</v>
      </c>
    </row>
    <row r="52" spans="1:9" ht="12.75">
      <c r="A52" t="s">
        <v>26</v>
      </c>
      <c r="E52" s="2">
        <v>3531</v>
      </c>
      <c r="F52" s="2">
        <v>3769</v>
      </c>
      <c r="G52" s="2">
        <v>2732</v>
      </c>
      <c r="H52" s="2">
        <v>2500</v>
      </c>
      <c r="I52" s="2">
        <v>2000</v>
      </c>
    </row>
    <row r="53" spans="1:9" ht="12.75">
      <c r="A53" t="s">
        <v>27</v>
      </c>
      <c r="E53" s="2">
        <v>1657</v>
      </c>
      <c r="F53" s="2">
        <v>1249</v>
      </c>
      <c r="G53" s="2">
        <v>1839</v>
      </c>
      <c r="H53" s="2">
        <v>1000</v>
      </c>
      <c r="I53" s="2">
        <v>1000</v>
      </c>
    </row>
    <row r="54" spans="1:9" ht="12.75">
      <c r="A54" t="s">
        <v>28</v>
      </c>
      <c r="E54" s="2">
        <v>442</v>
      </c>
      <c r="F54" s="18">
        <v>817</v>
      </c>
      <c r="G54" s="18">
        <v>1475</v>
      </c>
      <c r="H54" s="18">
        <v>3500</v>
      </c>
      <c r="I54" s="18">
        <v>3500</v>
      </c>
    </row>
    <row r="55" spans="5:9" ht="12.75">
      <c r="E55" s="3">
        <f>SUM(E50:E54)</f>
        <v>15016</v>
      </c>
      <c r="F55" s="3">
        <f>SUM(F50:F54)</f>
        <v>15327</v>
      </c>
      <c r="G55" s="3">
        <f>SUM(G50:G54)</f>
        <v>14098</v>
      </c>
      <c r="H55" s="3">
        <f>SUM(H50:H54)</f>
        <v>16000</v>
      </c>
      <c r="I55" s="3">
        <f>SUM(I50:I54)</f>
        <v>14000</v>
      </c>
    </row>
    <row r="56" spans="1:5" ht="12.75">
      <c r="A56" s="1" t="s">
        <v>10</v>
      </c>
      <c r="E56" s="2"/>
    </row>
    <row r="57" spans="1:9" ht="12.75">
      <c r="A57" t="s">
        <v>45</v>
      </c>
      <c r="E57" s="2">
        <v>31461</v>
      </c>
      <c r="F57" s="23">
        <v>44624</v>
      </c>
      <c r="G57" s="23">
        <v>48628</v>
      </c>
      <c r="H57" s="23">
        <v>30000</v>
      </c>
      <c r="I57" s="23">
        <v>30000</v>
      </c>
    </row>
    <row r="58" spans="1:9" ht="12.75">
      <c r="A58" t="s">
        <v>51</v>
      </c>
      <c r="E58" s="2">
        <v>2441</v>
      </c>
      <c r="F58" s="2">
        <v>2667</v>
      </c>
      <c r="G58" s="2">
        <v>2882</v>
      </c>
      <c r="H58" s="2">
        <v>2500</v>
      </c>
      <c r="I58" s="2">
        <v>2500</v>
      </c>
    </row>
    <row r="59" spans="1:9" ht="12.75">
      <c r="A59" t="s">
        <v>29</v>
      </c>
      <c r="E59" s="2">
        <v>12945</v>
      </c>
      <c r="F59" s="18">
        <v>3745</v>
      </c>
      <c r="G59" s="18">
        <v>3225</v>
      </c>
      <c r="H59" s="18">
        <v>8500</v>
      </c>
      <c r="I59" s="18">
        <v>5000</v>
      </c>
    </row>
    <row r="60" spans="5:9" ht="12.75">
      <c r="E60" s="3">
        <f>SUM(E57:E59)</f>
        <v>46847</v>
      </c>
      <c r="F60" s="3">
        <f>SUM(F57:F59)</f>
        <v>51036</v>
      </c>
      <c r="G60" s="3">
        <f>SUM(G57:G59)</f>
        <v>54735</v>
      </c>
      <c r="H60" s="3">
        <f>SUM(H57:H59)</f>
        <v>41000</v>
      </c>
      <c r="I60" s="3">
        <f>SUM(I57:I59)</f>
        <v>37500</v>
      </c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10" ht="12.75">
      <c r="E69" s="9"/>
      <c r="F69" s="9"/>
      <c r="G69" s="9"/>
      <c r="H69" s="2" t="str">
        <f>H4</f>
        <v>28 november 2016</v>
      </c>
      <c r="I69" s="2"/>
      <c r="J69" s="2"/>
    </row>
    <row r="70" spans="1:9" ht="12.75">
      <c r="A70" t="s">
        <v>47</v>
      </c>
      <c r="E70" s="2"/>
      <c r="F70" s="2"/>
      <c r="G70" s="2"/>
      <c r="H70" s="2"/>
      <c r="I70" s="2"/>
    </row>
    <row r="71" spans="1:9" ht="12.75">
      <c r="A71" t="s">
        <v>0</v>
      </c>
      <c r="H71" s="4" t="s">
        <v>54</v>
      </c>
      <c r="I71" s="2"/>
    </row>
    <row r="72" spans="5:9" ht="12.75">
      <c r="E72" s="4"/>
      <c r="F72" s="4"/>
      <c r="G72" s="4"/>
      <c r="H72" s="2"/>
      <c r="I72" s="2"/>
    </row>
    <row r="73" spans="5:9" ht="12.75">
      <c r="E73" s="4"/>
      <c r="F73" s="4"/>
      <c r="G73" s="4"/>
      <c r="H73" s="2"/>
      <c r="I73" s="2"/>
    </row>
    <row r="74" spans="5:9" ht="12.75">
      <c r="E74" s="4"/>
      <c r="F74" s="4"/>
      <c r="G74" s="4"/>
      <c r="H74" s="2"/>
      <c r="I74" s="2"/>
    </row>
    <row r="75" spans="1:9" ht="12.75">
      <c r="A75" s="1" t="str">
        <f>A10</f>
        <v>2.Toelichting Staat van baten en lasten en Begroting 2017</v>
      </c>
      <c r="E75" s="2"/>
      <c r="F75" s="2"/>
      <c r="G75" s="2"/>
      <c r="H75" s="2"/>
      <c r="I75" s="2"/>
    </row>
    <row r="76" spans="1:9" ht="12.75">
      <c r="A76" s="1"/>
      <c r="E76" s="2"/>
      <c r="F76" s="2"/>
      <c r="G76" s="2"/>
      <c r="H76" s="2"/>
      <c r="I76" s="2"/>
    </row>
    <row r="77" spans="5:9" ht="12.75">
      <c r="E77" s="2"/>
      <c r="F77" s="2"/>
      <c r="G77" s="2"/>
      <c r="H77" s="2"/>
      <c r="I77" s="2"/>
    </row>
    <row r="78" spans="5:9" ht="12.75">
      <c r="E78" t="s">
        <v>1</v>
      </c>
      <c r="F78" t="s">
        <v>1</v>
      </c>
      <c r="G78" t="s">
        <v>1</v>
      </c>
      <c r="H78" t="s">
        <v>42</v>
      </c>
      <c r="I78" t="s">
        <v>42</v>
      </c>
    </row>
    <row r="80" spans="5:9" ht="12.75">
      <c r="E80" s="7">
        <v>2013</v>
      </c>
      <c r="F80" s="7">
        <v>2014</v>
      </c>
      <c r="G80" s="7">
        <v>2015</v>
      </c>
      <c r="H80" s="7">
        <v>2016</v>
      </c>
      <c r="I80" s="7">
        <v>2017</v>
      </c>
    </row>
    <row r="81" spans="5:9" ht="12.75">
      <c r="E81" s="20" t="s">
        <v>46</v>
      </c>
      <c r="F81" s="20" t="s">
        <v>46</v>
      </c>
      <c r="G81" s="20" t="s">
        <v>46</v>
      </c>
      <c r="H81" s="20" t="s">
        <v>46</v>
      </c>
      <c r="I81" s="20" t="s">
        <v>46</v>
      </c>
    </row>
    <row r="82" spans="1:5" ht="12.75">
      <c r="A82" s="1" t="s">
        <v>11</v>
      </c>
      <c r="E82" s="2"/>
    </row>
    <row r="83" spans="1:9" ht="12.75">
      <c r="A83" t="s">
        <v>30</v>
      </c>
      <c r="E83" s="2">
        <v>24317</v>
      </c>
      <c r="F83" s="2">
        <v>24476</v>
      </c>
      <c r="G83" s="2">
        <v>33500</v>
      </c>
      <c r="H83" s="2">
        <v>25000</v>
      </c>
      <c r="I83" s="2">
        <v>25000</v>
      </c>
    </row>
    <row r="84" spans="1:9" ht="12.75">
      <c r="A84" t="s">
        <v>31</v>
      </c>
      <c r="E84" s="2">
        <v>1005</v>
      </c>
      <c r="F84" s="18">
        <v>86</v>
      </c>
      <c r="G84" s="18">
        <v>0</v>
      </c>
      <c r="H84" s="18">
        <v>2000</v>
      </c>
      <c r="I84" s="18">
        <v>2000</v>
      </c>
    </row>
    <row r="85" spans="5:9" ht="12.75">
      <c r="E85" s="3">
        <f>SUM(E83:E84)</f>
        <v>25322</v>
      </c>
      <c r="F85" s="3">
        <f>SUM(F83:F84)</f>
        <v>24562</v>
      </c>
      <c r="G85" s="3">
        <f>SUM(G83:G84)</f>
        <v>33500</v>
      </c>
      <c r="H85" s="3">
        <f>SUM(H83:H84)</f>
        <v>27000</v>
      </c>
      <c r="I85" s="3">
        <f>SUM(I83:I84)</f>
        <v>27000</v>
      </c>
    </row>
    <row r="86" spans="1:5" ht="12.75">
      <c r="A86" s="1" t="s">
        <v>12</v>
      </c>
      <c r="E86" s="2"/>
    </row>
    <row r="87" spans="1:9" ht="12.75">
      <c r="A87" t="s">
        <v>32</v>
      </c>
      <c r="E87" s="2">
        <v>56712</v>
      </c>
      <c r="F87" s="2">
        <v>30072</v>
      </c>
      <c r="G87" s="2">
        <v>15976</v>
      </c>
      <c r="H87" s="2">
        <v>30000</v>
      </c>
      <c r="I87" s="2">
        <v>24300</v>
      </c>
    </row>
    <row r="88" spans="1:9" ht="12.75">
      <c r="A88" t="s">
        <v>58</v>
      </c>
      <c r="E88" s="2">
        <v>10352</v>
      </c>
      <c r="F88" s="2">
        <v>0</v>
      </c>
      <c r="G88" s="2">
        <v>0</v>
      </c>
      <c r="H88" s="2">
        <v>0</v>
      </c>
      <c r="I88" s="2">
        <v>0</v>
      </c>
    </row>
    <row r="89" spans="1:9" ht="12.75">
      <c r="A89" t="s">
        <v>55</v>
      </c>
      <c r="E89" s="2">
        <v>-9204</v>
      </c>
      <c r="F89" s="2">
        <v>0</v>
      </c>
      <c r="G89" s="2">
        <v>0</v>
      </c>
      <c r="H89" s="2">
        <v>20000</v>
      </c>
      <c r="I89" s="2">
        <v>20000</v>
      </c>
    </row>
    <row r="90" spans="1:9" ht="12.75">
      <c r="A90" t="s">
        <v>33</v>
      </c>
      <c r="E90" s="18">
        <v>0</v>
      </c>
      <c r="F90" s="18">
        <v>0</v>
      </c>
      <c r="G90" s="18">
        <v>0</v>
      </c>
      <c r="H90" s="18">
        <v>2000</v>
      </c>
      <c r="I90" s="18">
        <v>2000</v>
      </c>
    </row>
    <row r="91" spans="5:9" ht="12.75">
      <c r="E91" s="3">
        <f>SUM(E87:E90)</f>
        <v>57860</v>
      </c>
      <c r="F91" s="3">
        <f>SUM(F87:F90)</f>
        <v>30072</v>
      </c>
      <c r="G91" s="3">
        <f>SUM(G87:G90)</f>
        <v>15976</v>
      </c>
      <c r="H91" s="3">
        <f>SUM(H87:H90)</f>
        <v>52000</v>
      </c>
      <c r="I91" s="3">
        <f>SUM(I87:I90)</f>
        <v>46300</v>
      </c>
    </row>
    <row r="92" spans="1:5" ht="12.75">
      <c r="A92" s="1" t="s">
        <v>13</v>
      </c>
      <c r="E92" s="2"/>
    </row>
    <row r="93" spans="1:9" ht="12.75">
      <c r="A93" t="s">
        <v>34</v>
      </c>
      <c r="E93" s="2">
        <v>0</v>
      </c>
      <c r="F93" s="23">
        <v>2500</v>
      </c>
      <c r="G93" s="23">
        <v>210</v>
      </c>
      <c r="H93" s="23">
        <v>2000</v>
      </c>
      <c r="I93" s="23">
        <v>0</v>
      </c>
    </row>
    <row r="94" spans="1:9" ht="12.75">
      <c r="A94" t="s">
        <v>35</v>
      </c>
      <c r="E94" s="2">
        <v>0</v>
      </c>
      <c r="F94" s="22">
        <v>0</v>
      </c>
      <c r="G94" s="22">
        <v>0</v>
      </c>
      <c r="H94" s="22">
        <v>500</v>
      </c>
      <c r="I94" s="22">
        <v>0</v>
      </c>
    </row>
    <row r="95" spans="5:9" ht="12.75">
      <c r="E95" s="3">
        <f>SUM(E93:E94)</f>
        <v>0</v>
      </c>
      <c r="F95" s="3">
        <f>SUM(F93:F94)</f>
        <v>2500</v>
      </c>
      <c r="G95" s="3">
        <f>SUM(G93:G94)</f>
        <v>210</v>
      </c>
      <c r="H95" s="3">
        <f>SUM(H93:H94)</f>
        <v>2500</v>
      </c>
      <c r="I95" s="3">
        <f>SUM(I93:I94)</f>
        <v>0</v>
      </c>
    </row>
    <row r="96" spans="1:5" ht="12.75">
      <c r="A96" s="1" t="s">
        <v>73</v>
      </c>
      <c r="E96" s="2"/>
    </row>
    <row r="97" spans="1:9" ht="12.75">
      <c r="A97" t="s">
        <v>36</v>
      </c>
      <c r="E97" s="2">
        <v>0</v>
      </c>
      <c r="F97" s="2">
        <v>0</v>
      </c>
      <c r="G97" s="2">
        <v>0</v>
      </c>
      <c r="H97" s="2">
        <v>0</v>
      </c>
      <c r="I97" s="2">
        <v>1000</v>
      </c>
    </row>
    <row r="98" spans="1:9" ht="12.75">
      <c r="A98" t="s">
        <v>74</v>
      </c>
      <c r="E98" s="2">
        <v>0</v>
      </c>
      <c r="F98" s="18">
        <v>865</v>
      </c>
      <c r="G98" s="18">
        <v>984</v>
      </c>
      <c r="H98" s="18">
        <v>1000</v>
      </c>
      <c r="I98" s="18">
        <v>2500</v>
      </c>
    </row>
    <row r="99" spans="5:9" ht="12.75">
      <c r="E99" s="3">
        <f>SUM(E97:E98)</f>
        <v>0</v>
      </c>
      <c r="F99" s="3">
        <f>SUM(F97:F98)</f>
        <v>865</v>
      </c>
      <c r="G99" s="3">
        <f>SUM(G97:G98)</f>
        <v>984</v>
      </c>
      <c r="H99" s="3">
        <f>SUM(H97:H98)</f>
        <v>1000</v>
      </c>
      <c r="I99" s="3">
        <f>SUM(I97:I98)</f>
        <v>3500</v>
      </c>
    </row>
    <row r="100" spans="1:5" ht="12.75">
      <c r="A100" s="1" t="s">
        <v>15</v>
      </c>
      <c r="E100" s="2"/>
    </row>
    <row r="101" spans="1:9" ht="12.75">
      <c r="A101" t="s">
        <v>63</v>
      </c>
      <c r="E101" s="2">
        <v>2500</v>
      </c>
      <c r="F101" s="2">
        <v>0</v>
      </c>
      <c r="G101" s="2">
        <v>0</v>
      </c>
      <c r="H101" s="2">
        <v>10000</v>
      </c>
      <c r="I101" s="2">
        <v>2500</v>
      </c>
    </row>
    <row r="102" spans="1:9" ht="12.75">
      <c r="A102" t="s">
        <v>59</v>
      </c>
      <c r="E102" s="2">
        <v>42397</v>
      </c>
      <c r="F102" s="2">
        <v>45092</v>
      </c>
      <c r="G102" s="2">
        <v>15731</v>
      </c>
      <c r="H102" s="2">
        <v>20600</v>
      </c>
      <c r="I102" s="2">
        <v>32000</v>
      </c>
    </row>
    <row r="103" spans="1:9" ht="12.75">
      <c r="A103" t="s">
        <v>37</v>
      </c>
      <c r="E103" s="2">
        <v>16940</v>
      </c>
      <c r="F103" s="2">
        <v>12675</v>
      </c>
      <c r="G103" s="2">
        <v>12589</v>
      </c>
      <c r="H103" s="2">
        <v>12000</v>
      </c>
      <c r="I103" s="2">
        <v>10000</v>
      </c>
    </row>
    <row r="104" spans="1:9" ht="12.75">
      <c r="A104" t="s">
        <v>38</v>
      </c>
      <c r="E104" s="2">
        <v>2029</v>
      </c>
      <c r="F104" s="2">
        <v>3871</v>
      </c>
      <c r="G104" s="2">
        <v>6376</v>
      </c>
      <c r="H104" s="2">
        <v>5000</v>
      </c>
      <c r="I104" s="2">
        <v>5000</v>
      </c>
    </row>
    <row r="105" spans="1:9" ht="12.75">
      <c r="A105" t="s">
        <v>56</v>
      </c>
      <c r="E105" s="2">
        <v>6229</v>
      </c>
      <c r="F105" s="2">
        <v>28703</v>
      </c>
      <c r="G105" s="2">
        <v>12541</v>
      </c>
      <c r="H105" s="2">
        <v>0</v>
      </c>
      <c r="I105" s="2">
        <v>5000</v>
      </c>
    </row>
    <row r="106" spans="1:9" ht="12.75">
      <c r="A106" t="s">
        <v>50</v>
      </c>
      <c r="E106" s="18">
        <v>12798</v>
      </c>
      <c r="F106" s="18">
        <v>15275</v>
      </c>
      <c r="G106" s="18">
        <v>14127</v>
      </c>
      <c r="H106" s="18">
        <v>15000</v>
      </c>
      <c r="I106" s="18">
        <v>15000</v>
      </c>
    </row>
    <row r="107" spans="5:9" ht="12.75">
      <c r="E107" s="3">
        <f>SUM(E101:E106)</f>
        <v>82893</v>
      </c>
      <c r="F107" s="3">
        <f>SUM(F101:F106)</f>
        <v>105616</v>
      </c>
      <c r="G107" s="3">
        <f>SUM(G101:G106)</f>
        <v>61364</v>
      </c>
      <c r="H107" s="3">
        <f>SUM(H101:H106)</f>
        <v>62600</v>
      </c>
      <c r="I107" s="3">
        <f>SUM(I101:I106)</f>
        <v>69500</v>
      </c>
    </row>
    <row r="108" spans="1:5" ht="12.75">
      <c r="A108" s="1" t="s">
        <v>48</v>
      </c>
      <c r="E108" s="2"/>
    </row>
    <row r="109" spans="1:9" ht="12.75">
      <c r="A109" s="8" t="s">
        <v>52</v>
      </c>
      <c r="E109" s="2">
        <v>14737</v>
      </c>
      <c r="F109" s="23">
        <v>12000</v>
      </c>
      <c r="G109" s="23">
        <v>12000</v>
      </c>
      <c r="H109" s="23">
        <v>13200</v>
      </c>
      <c r="I109" s="23">
        <v>12000</v>
      </c>
    </row>
    <row r="110" spans="1:9" ht="12.75">
      <c r="A110" s="24" t="s">
        <v>69</v>
      </c>
      <c r="E110" s="2">
        <v>3715</v>
      </c>
      <c r="F110" s="2">
        <v>11344</v>
      </c>
      <c r="G110" s="2">
        <v>8483</v>
      </c>
      <c r="H110" s="2">
        <v>3700</v>
      </c>
      <c r="I110" s="2">
        <v>3700</v>
      </c>
    </row>
    <row r="111" spans="1:9" ht="12.75">
      <c r="A111" s="8" t="s">
        <v>53</v>
      </c>
      <c r="E111" s="2">
        <v>3000</v>
      </c>
      <c r="F111" s="18">
        <v>3000</v>
      </c>
      <c r="G111" s="18">
        <v>3120</v>
      </c>
      <c r="H111" s="18">
        <v>3100</v>
      </c>
      <c r="I111" s="18">
        <v>3100</v>
      </c>
    </row>
    <row r="112" spans="5:9" ht="12.75">
      <c r="E112" s="3">
        <f>SUM(E109:E111)</f>
        <v>21452</v>
      </c>
      <c r="F112" s="3">
        <f>SUM(F109:F111)</f>
        <v>26344</v>
      </c>
      <c r="G112" s="3">
        <f>SUM(G109:G111)</f>
        <v>23603</v>
      </c>
      <c r="H112" s="3">
        <f>SUM(H109:H111)</f>
        <v>20000</v>
      </c>
      <c r="I112" s="3">
        <f>SUM(I109:I111)</f>
        <v>18800</v>
      </c>
    </row>
    <row r="113" spans="1:5" ht="12.75">
      <c r="A113" s="1" t="s">
        <v>16</v>
      </c>
      <c r="E113" s="2"/>
    </row>
    <row r="114" spans="1:9" ht="12.75">
      <c r="A114" t="s">
        <v>44</v>
      </c>
      <c r="E114" s="2">
        <v>7147</v>
      </c>
      <c r="F114" s="18">
        <v>5636</v>
      </c>
      <c r="G114" s="18">
        <v>4702</v>
      </c>
      <c r="H114" s="18">
        <v>7000</v>
      </c>
      <c r="I114" s="18">
        <v>1500</v>
      </c>
    </row>
    <row r="115" spans="5:9" ht="12.75">
      <c r="E115" s="3">
        <f>SUM(E114)</f>
        <v>7147</v>
      </c>
      <c r="F115" s="3">
        <f>SUM(F114)</f>
        <v>5636</v>
      </c>
      <c r="G115" s="3">
        <f>SUM(G114)</f>
        <v>4702</v>
      </c>
      <c r="H115" s="3">
        <f>SUM(H114)</f>
        <v>7000</v>
      </c>
      <c r="I115" s="3">
        <f>SUM(I114)</f>
        <v>1500</v>
      </c>
    </row>
    <row r="116" spans="1:5" ht="12.75">
      <c r="A116" s="1" t="s">
        <v>17</v>
      </c>
      <c r="E116" s="2"/>
    </row>
    <row r="117" spans="1:9" ht="12.75">
      <c r="A117" t="s">
        <v>39</v>
      </c>
      <c r="E117" s="2">
        <v>3000</v>
      </c>
      <c r="F117" s="18">
        <v>0</v>
      </c>
      <c r="G117" s="18">
        <v>0</v>
      </c>
      <c r="H117" s="18">
        <v>2500</v>
      </c>
      <c r="I117" s="18">
        <v>0</v>
      </c>
    </row>
    <row r="118" spans="5:9" ht="12.75">
      <c r="E118" s="3">
        <f>SUM(E117)</f>
        <v>3000</v>
      </c>
      <c r="F118" s="3">
        <f>SUM(F117)</f>
        <v>0</v>
      </c>
      <c r="G118" s="3">
        <f>SUM(G117)</f>
        <v>0</v>
      </c>
      <c r="H118" s="3">
        <f>SUM(H117)</f>
        <v>2500</v>
      </c>
      <c r="I118" s="3">
        <f>SUM(I117)</f>
        <v>0</v>
      </c>
    </row>
    <row r="119" ht="12.75">
      <c r="E119" s="5"/>
    </row>
    <row r="120" spans="1:9" ht="12.75">
      <c r="A120" s="1" t="s">
        <v>67</v>
      </c>
      <c r="E120" s="2">
        <v>8335</v>
      </c>
      <c r="F120" s="2">
        <v>9248</v>
      </c>
      <c r="G120" s="2">
        <v>4758</v>
      </c>
      <c r="H120" s="2">
        <v>5000</v>
      </c>
      <c r="I120" s="2">
        <v>4000</v>
      </c>
    </row>
    <row r="121" spans="5:9" ht="12.75">
      <c r="E121" s="18"/>
      <c r="F121" s="22"/>
      <c r="G121" s="22"/>
      <c r="H121" s="22"/>
      <c r="I121" s="22"/>
    </row>
    <row r="122" spans="1:9" ht="13.5" thickBot="1">
      <c r="A122" s="1" t="s">
        <v>40</v>
      </c>
      <c r="B122" s="1"/>
      <c r="C122" s="1"/>
      <c r="D122" s="1"/>
      <c r="E122" s="17">
        <f>E48+E55+E60+E85+E91+E95+E99+E107+E112+E115+E118+E120</f>
        <v>417358</v>
      </c>
      <c r="F122" s="17">
        <f>F48+F55+F60+F85+F91+F95+F99+F107+F112+F115+F118+F120</f>
        <v>375003</v>
      </c>
      <c r="G122" s="17">
        <f>G48+G55+G60+G85+G91+G95+G99+G107+G112+G115+G118+G120</f>
        <v>311581</v>
      </c>
      <c r="H122" s="17">
        <f>H48+H55+H60+H85+H91+H95+H99+H107+H112+H115+H118+H120</f>
        <v>331600</v>
      </c>
      <c r="I122" s="17">
        <f>I48+I55+I60+I85+I91+I95+I99+I107+I112+I115+I118+I120</f>
        <v>317100</v>
      </c>
    </row>
    <row r="123" ht="13.5" thickTop="1"/>
  </sheetData>
  <sheetProtection/>
  <printOptions/>
  <pageMargins left="0.7500000000000001" right="0.7500000000000001" top="1" bottom="1" header="0.5" footer="0.5"/>
  <pageSetup fitToHeight="2" fitToWidth="1" horizontalDpi="600" verticalDpi="600" orientation="portrait" paperSize="9" scale="88"/>
  <headerFooter alignWithMargins="0">
    <oddHeader>&amp;LVERTROUWELIJK</oddHeader>
    <oddFooter>&amp;CBlad 2 en 3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P.M.Scholte</dc:creator>
  <cp:keywords/>
  <dc:description/>
  <cp:lastModifiedBy>kees huisman</cp:lastModifiedBy>
  <cp:lastPrinted>2016-11-12T11:03:35Z</cp:lastPrinted>
  <dcterms:created xsi:type="dcterms:W3CDTF">2000-07-02T13:32:47Z</dcterms:created>
  <dcterms:modified xsi:type="dcterms:W3CDTF">2016-11-14T20:20:42Z</dcterms:modified>
  <cp:category/>
  <cp:version/>
  <cp:contentType/>
  <cp:contentStatus/>
</cp:coreProperties>
</file>